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Your Hourly Rate" sheetId="2" state="visible" r:id="rId4"/>
    <sheet name="Job Price List" sheetId="3" state="visible" r:id="rId5"/>
    <sheet name="Estimate Builder" sheetId="4" state="visible" r:id="rId6"/>
    <sheet name="Job Profit Log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22" authorId="0">
      <text>
        <r>
          <rPr>
            <sz val="10"/>
            <rFont val="Arial"/>
            <family val="2"/>
          </rPr>
          <t xml:space="preserve">An 8-hour day is rarely more than 5-6 billable hours once you subtract drive time, supply runs, quoting and admin. Be honest here — this single number moves your rate more than anything else on the sheet.</t>
        </r>
      </text>
    </comment>
  </commentList>
</comments>
</file>

<file path=xl/sharedStrings.xml><?xml version="1.0" encoding="utf-8"?>
<sst xmlns="http://schemas.openxmlformats.org/spreadsheetml/2006/main" count="145" uniqueCount="139">
  <si>
    <t xml:space="preserve">HANDYMAN PRICING SPREADSHEET</t>
  </si>
  <si>
    <t xml:space="preserve">Most handymen undercharge. Not because they don't know their trade — because they price off</t>
  </si>
  <si>
    <t xml:space="preserve">what the last guy charged instead of off what their own business actually costs to run.</t>
  </si>
  <si>
    <t xml:space="preserve">This spreadsheet fixes that in about ten minutes.</t>
  </si>
  <si>
    <t xml:space="preserve">HOW TO USE IT</t>
  </si>
  <si>
    <t xml:space="preserve">1.  'Your Hourly Rate'  — Fill in the yellow cells. It works out what you must charge per</t>
  </si>
  <si>
    <t xml:space="preserve">     hour to hit your take-home target after overhead, taxes, and unbillable time.</t>
  </si>
  <si>
    <t xml:space="preserve">2.  'Job Price List'  — Auto-prices common handyman jobs off YOUR rate, and shows the</t>
  </si>
  <si>
    <t xml:space="preserve">     typical US market range beside each one so you can sanity-check.</t>
  </si>
  <si>
    <t xml:space="preserve">3.  'Estimate Builder'  — Build a line-item estimate for a real job. Totals itself.</t>
  </si>
  <si>
    <t xml:space="preserve">4.  'Job Profit Log'  — Log what you quoted vs what it actually cost. After ~10 jobs you'll</t>
  </si>
  <si>
    <t xml:space="preserve">     see exactly which job types are quietly losing you money.</t>
  </si>
  <si>
    <t xml:space="preserve">THE COLOR RULE</t>
  </si>
  <si>
    <t xml:space="preserve">     Yellow cells with blue text = type your numbers here.</t>
  </si>
  <si>
    <t xml:space="preserve">     Everything else is a formula. Leave it alone and it stays correct.</t>
  </si>
  <si>
    <t xml:space="preserve">A WARNING ABOUT BILLABLE HOURS</t>
  </si>
  <si>
    <t xml:space="preserve">The number that wrecks most handyman pricing is 'billable hours per day'. An 8-hour day is</t>
  </si>
  <si>
    <t xml:space="preserve">not 8 billable hours. Drive time, supply runs, quoting, invoicing, and chasing payment are</t>
  </si>
  <si>
    <t xml:space="preserve">real hours you cannot bill. Most solo handymen bill 5 to 6 hours of an 8-hour day. If you</t>
  </si>
  <si>
    <t xml:space="preserve">put 8 in that cell, this sheet will hand you a rate that quietly loses money all year.</t>
  </si>
  <si>
    <t xml:space="preserve">Free from WrenchBid — speak the job, send the quote.   https://wrenchbid.app</t>
  </si>
  <si>
    <t xml:space="preserve">WHAT SHOULD YOU CHARGE PER HOUR?</t>
  </si>
  <si>
    <t xml:space="preserve">STEP 1 — WHAT YOU WANT TO EARN</t>
  </si>
  <si>
    <t xml:space="preserve">Target take-home pay (after tax)</t>
  </si>
  <si>
    <t xml:space="preserve">What you want to actually keep for the year.</t>
  </si>
  <si>
    <t xml:space="preserve">Tax set-aside</t>
  </si>
  <si>
    <t xml:space="preserve">Self-employment + income tax. 25-30% is typical in the US.</t>
  </si>
  <si>
    <t xml:space="preserve">Gross pay you must earn</t>
  </si>
  <si>
    <t xml:space="preserve">Take-home grossed up for tax.</t>
  </si>
  <si>
    <t xml:space="preserve">STEP 2 — WHAT YOUR BUSINESS COSTS TO RUN (PER YEAR)</t>
  </si>
  <si>
    <t xml:space="preserve">Vehicle — payment, fuel, maintenance</t>
  </si>
  <si>
    <t xml:space="preserve">Gas, insurance, repairs, payment.</t>
  </si>
  <si>
    <t xml:space="preserve">Liability insurance</t>
  </si>
  <si>
    <t xml:space="preserve">General liability. Bonding if you carry it.</t>
  </si>
  <si>
    <t xml:space="preserve">Tools &amp; equipment replacement</t>
  </si>
  <si>
    <t xml:space="preserve">Replacements, blades, batteries, new gear.</t>
  </si>
  <si>
    <t xml:space="preserve">Phone, internet &amp; software</t>
  </si>
  <si>
    <t xml:space="preserve">Phone plan, quoting app, cloud storage.</t>
  </si>
  <si>
    <t xml:space="preserve">Marketing &amp; lead gen</t>
  </si>
  <si>
    <t xml:space="preserve">Ads, truck wrap, website, lead fees.</t>
  </si>
  <si>
    <t xml:space="preserve">Licenses, permits &amp; dues</t>
  </si>
  <si>
    <t xml:space="preserve">License renewals, permit fees, memberships.</t>
  </si>
  <si>
    <t xml:space="preserve">Accounting &amp; bank fees</t>
  </si>
  <si>
    <t xml:space="preserve">Bookkeeper, tax prep, card processing.</t>
  </si>
  <si>
    <t xml:space="preserve">Other overhead</t>
  </si>
  <si>
    <t xml:space="preserve">Anything else that isn't job materials.</t>
  </si>
  <si>
    <t xml:space="preserve">TOTAL ANNUAL OVERHEAD</t>
  </si>
  <si>
    <t xml:space="preserve">Everything you pay whether or not you work today.</t>
  </si>
  <si>
    <t xml:space="preserve">STEP 3 — HOW MANY HOURS YOU CAN ACTUALLY BILL</t>
  </si>
  <si>
    <t xml:space="preserve">Weeks worked per year</t>
  </si>
  <si>
    <t xml:space="preserve">52 minus vacation, sick, and dead weeks.</t>
  </si>
  <si>
    <t xml:space="preserve">Days worked per week</t>
  </si>
  <si>
    <t xml:space="preserve">Days you're actually on jobs.</t>
  </si>
  <si>
    <t xml:space="preserve">BILLABLE hours per working day</t>
  </si>
  <si>
    <t xml:space="preserve">NOT your workday length. Excludes driving, supply runs, quoting, invoicing.</t>
  </si>
  <si>
    <t xml:space="preserve">BILLABLE HOURS PER YEAR</t>
  </si>
  <si>
    <t xml:space="preserve">The only hours you can actually invoice.</t>
  </si>
  <si>
    <t xml:space="preserve">STEP 4 — YOUR RATE</t>
  </si>
  <si>
    <t xml:space="preserve">Break-even hourly rate</t>
  </si>
  <si>
    <t xml:space="preserve">Charge exactly this and you earn your target with zero profit margin.</t>
  </si>
  <si>
    <t xml:space="preserve">Profit margin on top</t>
  </si>
  <si>
    <t xml:space="preserve">Profit is not your wage — it's what funds growth and slow months. 10-20% typical.</t>
  </si>
  <si>
    <t xml:space="preserve">RECOMMENDED HOURLY RATE</t>
  </si>
  <si>
    <t xml:space="preserve">← This is your number. Round UP to the nearest $5.</t>
  </si>
  <si>
    <t xml:space="preserve">Rounded rate to quote</t>
  </si>
  <si>
    <t xml:space="preserve">What you actually put on the estimate.</t>
  </si>
  <si>
    <t xml:space="preserve">US market range for handymen (2026)</t>
  </si>
  <si>
    <t xml:space="preserve">$50 – $100 / hour</t>
  </si>
  <si>
    <t xml:space="preserve">If your number lands far outside this, re-check billable hours.</t>
  </si>
  <si>
    <t xml:space="preserve">Source: WrenchBid 2026 handyman pricing data, wrenchbid.app/tools/handyman-pricing-calculator</t>
  </si>
  <si>
    <t xml:space="preserve">COMMON HANDYMAN JOBS — PRICED OFF YOUR RATE</t>
  </si>
  <si>
    <t xml:space="preserve">Job</t>
  </si>
  <si>
    <t xml:space="preserve">Hrs low</t>
  </si>
  <si>
    <t xml:space="preserve">Hrs high</t>
  </si>
  <si>
    <t xml:space="preserve">Materials low</t>
  </si>
  <si>
    <t xml:space="preserve">Materials high</t>
  </si>
  <si>
    <t xml:space="preserve">YOUR price low</t>
  </si>
  <si>
    <t xml:space="preserve">YOUR price high</t>
  </si>
  <si>
    <t xml:space="preserve">Typical US market range (2026)</t>
  </si>
  <si>
    <t xml:space="preserve">General repairs (half-day)</t>
  </si>
  <si>
    <t xml:space="preserve">$150 - $550</t>
  </si>
  <si>
    <t xml:space="preserve">TV mounting</t>
  </si>
  <si>
    <t xml:space="preserve">$100 - $300</t>
  </si>
  <si>
    <t xml:space="preserve">Door replacement (interior)</t>
  </si>
  <si>
    <t xml:space="preserve">$150 - $400</t>
  </si>
  <si>
    <t xml:space="preserve">Drywall patch &amp; paint</t>
  </si>
  <si>
    <t xml:space="preserve">Shelf / shelving installation</t>
  </si>
  <si>
    <t xml:space="preserve">$75 - $250</t>
  </si>
  <si>
    <t xml:space="preserve">Furniture assembly</t>
  </si>
  <si>
    <t xml:space="preserve">$70 - $250</t>
  </si>
  <si>
    <t xml:space="preserve">Faucet replacement</t>
  </si>
  <si>
    <t xml:space="preserve">$120 - $350</t>
  </si>
  <si>
    <t xml:space="preserve">Ceiling fan install</t>
  </si>
  <si>
    <t xml:space="preserve">Toilet replacement</t>
  </si>
  <si>
    <t xml:space="preserve">$200 - $500</t>
  </si>
  <si>
    <t xml:space="preserve">Deck board repair</t>
  </si>
  <si>
    <t xml:space="preserve">$200 - $700</t>
  </si>
  <si>
    <t xml:space="preserve">Yellow = your estimate of hours and materials. Adjust to match how you actually work.</t>
  </si>
  <si>
    <t xml:space="preserve">YOUR price columns pull the rate from the 'Your Hourly Rate' tab automatically.</t>
  </si>
  <si>
    <t xml:space="preserve">Market ranges: WrenchBid 2026 trade pricing data, wrenchbid.app/tools/handyman-pricing-calculator</t>
  </si>
  <si>
    <t xml:space="preserve">ESTIMATE BUILDER</t>
  </si>
  <si>
    <t xml:space="preserve">Customer</t>
  </si>
  <si>
    <t xml:space="preserve">Jane Smith</t>
  </si>
  <si>
    <t xml:space="preserve">Job address</t>
  </si>
  <si>
    <t xml:space="preserve">12 Oak St</t>
  </si>
  <si>
    <t xml:space="preserve">Date</t>
  </si>
  <si>
    <t xml:space="preserve">Line item</t>
  </si>
  <si>
    <t xml:space="preserve">Qty</t>
  </si>
  <si>
    <t xml:space="preserve">Unit</t>
  </si>
  <si>
    <t xml:space="preserve">Rate</t>
  </si>
  <si>
    <t xml:space="preserve">Line total</t>
  </si>
  <si>
    <t xml:space="preserve">Labor — drywall patch &amp; paint</t>
  </si>
  <si>
    <t xml:space="preserve">hours</t>
  </si>
  <si>
    <t xml:space="preserve">← Example rows. Type over them.</t>
  </si>
  <si>
    <t xml:space="preserve">Materials — joint compound, tape, paint</t>
  </si>
  <si>
    <t xml:space="preserve">lot</t>
  </si>
  <si>
    <t xml:space="preserve">Subtotal</t>
  </si>
  <si>
    <t xml:space="preserve">Materials markup</t>
  </si>
  <si>
    <t xml:space="preserve">Typical 10-20% on materials you supply.</t>
  </si>
  <si>
    <t xml:space="preserve">Markup amount</t>
  </si>
  <si>
    <t xml:space="preserve">Sales tax</t>
  </si>
  <si>
    <t xml:space="preserve">Set your local rate. 0 if you don't charge it.</t>
  </si>
  <si>
    <t xml:space="preserve">Tax amount</t>
  </si>
  <si>
    <t xml:space="preserve">TOTAL</t>
  </si>
  <si>
    <t xml:space="preserve">Tired of typing this out in a truck? WrenchBid builds the same estimate by voice.</t>
  </si>
  <si>
    <t xml:space="preserve">https://wrenchbid.app</t>
  </si>
  <si>
    <t xml:space="preserve">QUOTED VS ACTUAL — WHERE THE MONEY REALLY GOES</t>
  </si>
  <si>
    <t xml:space="preserve">Job type</t>
  </si>
  <si>
    <t xml:space="preserve">Quoted</t>
  </si>
  <si>
    <t xml:space="preserve">Actual hrs</t>
  </si>
  <si>
    <t xml:space="preserve">Actual materials</t>
  </si>
  <si>
    <t xml:space="preserve">Actual cost</t>
  </si>
  <si>
    <t xml:space="preserve">Profit</t>
  </si>
  <si>
    <t xml:space="preserve">Margin</t>
  </si>
  <si>
    <t xml:space="preserve">2026-07-14</t>
  </si>
  <si>
    <t xml:space="preserve">TOTALS</t>
  </si>
  <si>
    <t xml:space="preserve">'Actual cost' values your own time at your recommended rate — so profit here is TRUE profit,</t>
  </si>
  <si>
    <t xml:space="preserve">on top of paying yourself properly. A job at 0% margin still paid your wage; it just didn't grow the business.</t>
  </si>
  <si>
    <t xml:space="preserve">After ~10 jobs, sort by Margin. The job types at the bottom are the ones to re-price or stop taking.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</si>
</sst>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$#,##0;&quot;($&quot;#,##0\);\-"/>
    <numFmt numFmtId="166" formatCode="0.0%"/>
    <numFmt numFmtId="167" formatCode="#,##0.0"/>
    <numFmt numFmtId="168" formatCode="\$#,##0.00;&quot;($&quot;#,##0.00\);\-"/>
    <numFmt numFmtId="169" formatCode="yyyy\-mm\-dd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7A7060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B0701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4"/>
      <color rgb="FF2D7A4A"/>
      <name val="Arial"/>
      <family val="0"/>
      <charset val="1"/>
    </font>
    <font>
      <sz val="10"/>
      <name val="Arial"/>
      <family val="2"/>
    </font>
    <font>
      <b val="true"/>
      <sz val="9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D0D0D"/>
        <bgColor rgb="FF000000"/>
      </patternFill>
    </fill>
    <fill>
      <patternFill patternType="solid">
        <fgColor rgb="FFE8A020"/>
        <bgColor rgb="FFFFCC00"/>
      </patternFill>
    </fill>
    <fill>
      <patternFill patternType="solid">
        <fgColor rgb="FFFEF3D0"/>
        <bgColor rgb="FFF5F0E8"/>
      </patternFill>
    </fill>
    <fill>
      <patternFill patternType="solid">
        <fgColor rgb="FFF5F0E8"/>
        <bgColor rgb="FFFEF3D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C8B8"/>
      </left>
      <right style="thin">
        <color rgb="FFD0C8B8"/>
      </right>
      <top style="thin">
        <color rgb="FFD0C8B8"/>
      </top>
      <bottom style="thin">
        <color rgb="FFD0C8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07010"/>
      <rgbColor rgb="FF800080"/>
      <rgbColor rgb="FF008080"/>
      <rgbColor rgb="FFD0C8B8"/>
      <rgbColor rgb="FF7A7060"/>
      <rgbColor rgb="FF9999FF"/>
      <rgbColor rgb="FF993366"/>
      <rgbColor rgb="FFFEF3D0"/>
      <rgbColor rgb="FFF5F0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8A020"/>
      <rgbColor rgb="FFFF6600"/>
      <rgbColor rgb="FF666699"/>
      <rgbColor rgb="FF969696"/>
      <rgbColor rgb="FF003366"/>
      <rgbColor rgb="FF2D7A4A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2" t="s">
        <v>2</v>
      </c>
    </row>
    <row r="5" customFormat="false" ht="15" hidden="false" customHeight="false" outlineLevel="0" collapsed="false">
      <c r="B5" s="2" t="s">
        <v>3</v>
      </c>
    </row>
    <row r="7" customFormat="false" ht="15" hidden="false" customHeight="false" outlineLevel="0" collapsed="false">
      <c r="B7" s="3" t="s">
        <v>4</v>
      </c>
    </row>
    <row r="9" customFormat="false" ht="15" hidden="false" customHeight="false" outlineLevel="0" collapsed="false">
      <c r="B9" s="4" t="s">
        <v>5</v>
      </c>
    </row>
    <row r="10" customFormat="false" ht="15" hidden="false" customHeight="false" outlineLevel="0" collapsed="false">
      <c r="B10" s="4" t="s">
        <v>6</v>
      </c>
    </row>
    <row r="12" customFormat="false" ht="15" hidden="false" customHeight="false" outlineLevel="0" collapsed="false">
      <c r="B12" s="4" t="s">
        <v>7</v>
      </c>
    </row>
    <row r="13" customFormat="false" ht="15" hidden="false" customHeight="false" outlineLevel="0" collapsed="false">
      <c r="B13" s="4" t="s">
        <v>8</v>
      </c>
    </row>
    <row r="15" customFormat="false" ht="15" hidden="false" customHeight="false" outlineLevel="0" collapsed="false">
      <c r="B15" s="4" t="s">
        <v>9</v>
      </c>
    </row>
    <row r="17" customFormat="false" ht="15" hidden="false" customHeight="false" outlineLevel="0" collapsed="false">
      <c r="B17" s="4" t="s">
        <v>10</v>
      </c>
    </row>
    <row r="18" customFormat="false" ht="15" hidden="false" customHeight="false" outlineLevel="0" collapsed="false">
      <c r="B18" s="4" t="s">
        <v>11</v>
      </c>
    </row>
    <row r="20" customFormat="false" ht="15" hidden="false" customHeight="false" outlineLevel="0" collapsed="false">
      <c r="B20" s="3" t="s">
        <v>12</v>
      </c>
    </row>
    <row r="22" customFormat="false" ht="15" hidden="false" customHeight="false" outlineLevel="0" collapsed="false">
      <c r="B22" s="4" t="s">
        <v>13</v>
      </c>
    </row>
    <row r="23" customFormat="false" ht="15" hidden="false" customHeight="false" outlineLevel="0" collapsed="false">
      <c r="B23" s="4" t="s">
        <v>14</v>
      </c>
    </row>
    <row r="25" customFormat="false" ht="15" hidden="false" customHeight="false" outlineLevel="0" collapsed="false">
      <c r="B25" s="3" t="s">
        <v>15</v>
      </c>
    </row>
    <row r="27" customFormat="false" ht="15" hidden="false" customHeight="false" outlineLevel="0" collapsed="false">
      <c r="B27" s="4" t="s">
        <v>16</v>
      </c>
    </row>
    <row r="28" customFormat="false" ht="15" hidden="false" customHeight="false" outlineLevel="0" collapsed="false">
      <c r="B28" s="4" t="s">
        <v>17</v>
      </c>
    </row>
    <row r="29" customFormat="false" ht="15" hidden="false" customHeight="false" outlineLevel="0" collapsed="false">
      <c r="B29" s="4" t="s">
        <v>18</v>
      </c>
    </row>
    <row r="30" customFormat="false" ht="15" hidden="false" customHeight="false" outlineLevel="0" collapsed="false">
      <c r="B30" s="4" t="s">
        <v>19</v>
      </c>
    </row>
    <row r="33" customFormat="false" ht="15" hidden="false" customHeight="false" outlineLevel="0" collapsed="false">
      <c r="B33" s="5" t="s">
        <v>20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3" min="3" style="0" width="16"/>
    <col collapsed="false" customWidth="true" hidden="false" outlineLevel="0" max="4" min="4" style="0" width="46"/>
  </cols>
  <sheetData>
    <row r="1" customFormat="false" ht="30" hidden="false" customHeight="true" outlineLevel="0" collapsed="false">
      <c r="A1" s="1" t="s">
        <v>21</v>
      </c>
      <c r="B1" s="1"/>
      <c r="C1" s="1"/>
      <c r="D1" s="1"/>
    </row>
    <row r="3" customFormat="false" ht="19.5" hidden="false" customHeight="true" outlineLevel="0" collapsed="false">
      <c r="A3" s="6" t="s">
        <v>22</v>
      </c>
      <c r="B3" s="6"/>
      <c r="C3" s="6"/>
      <c r="D3" s="6"/>
    </row>
    <row r="4" customFormat="false" ht="15" hidden="false" customHeight="false" outlineLevel="0" collapsed="false">
      <c r="B4" s="4" t="s">
        <v>23</v>
      </c>
      <c r="C4" s="7" t="n">
        <v>60000</v>
      </c>
      <c r="D4" s="2" t="s">
        <v>24</v>
      </c>
    </row>
    <row r="5" customFormat="false" ht="15" hidden="false" customHeight="false" outlineLevel="0" collapsed="false">
      <c r="B5" s="4" t="s">
        <v>25</v>
      </c>
      <c r="C5" s="8" t="n">
        <v>0.25</v>
      </c>
      <c r="D5" s="2" t="s">
        <v>26</v>
      </c>
    </row>
    <row r="6" customFormat="false" ht="15" hidden="false" customHeight="false" outlineLevel="0" collapsed="false">
      <c r="B6" s="4" t="s">
        <v>27</v>
      </c>
      <c r="C6" s="9" t="n">
        <f aca="false">IF(C5&gt;=1,0,C4/(1-C5))</f>
        <v>80000</v>
      </c>
      <c r="D6" s="2" t="s">
        <v>28</v>
      </c>
    </row>
    <row r="8" customFormat="false" ht="19.5" hidden="false" customHeight="true" outlineLevel="0" collapsed="false">
      <c r="A8" s="6" t="s">
        <v>29</v>
      </c>
      <c r="B8" s="6"/>
      <c r="C8" s="6"/>
      <c r="D8" s="6"/>
    </row>
    <row r="9" customFormat="false" ht="15" hidden="false" customHeight="false" outlineLevel="0" collapsed="false">
      <c r="B9" s="4" t="s">
        <v>30</v>
      </c>
      <c r="C9" s="7" t="n">
        <v>7200</v>
      </c>
      <c r="D9" s="2" t="s">
        <v>31</v>
      </c>
    </row>
    <row r="10" customFormat="false" ht="15" hidden="false" customHeight="false" outlineLevel="0" collapsed="false">
      <c r="B10" s="4" t="s">
        <v>32</v>
      </c>
      <c r="C10" s="7" t="n">
        <v>1200</v>
      </c>
      <c r="D10" s="2" t="s">
        <v>33</v>
      </c>
    </row>
    <row r="11" customFormat="false" ht="15" hidden="false" customHeight="false" outlineLevel="0" collapsed="false">
      <c r="B11" s="4" t="s">
        <v>34</v>
      </c>
      <c r="C11" s="7" t="n">
        <v>1800</v>
      </c>
      <c r="D11" s="2" t="s">
        <v>35</v>
      </c>
    </row>
    <row r="12" customFormat="false" ht="15" hidden="false" customHeight="false" outlineLevel="0" collapsed="false">
      <c r="B12" s="4" t="s">
        <v>36</v>
      </c>
      <c r="C12" s="7" t="n">
        <v>1200</v>
      </c>
      <c r="D12" s="2" t="s">
        <v>37</v>
      </c>
    </row>
    <row r="13" customFormat="false" ht="15" hidden="false" customHeight="false" outlineLevel="0" collapsed="false">
      <c r="B13" s="4" t="s">
        <v>38</v>
      </c>
      <c r="C13" s="7" t="n">
        <v>1500</v>
      </c>
      <c r="D13" s="2" t="s">
        <v>39</v>
      </c>
    </row>
    <row r="14" customFormat="false" ht="15" hidden="false" customHeight="false" outlineLevel="0" collapsed="false">
      <c r="B14" s="4" t="s">
        <v>40</v>
      </c>
      <c r="C14" s="7" t="n">
        <v>600</v>
      </c>
      <c r="D14" s="2" t="s">
        <v>41</v>
      </c>
    </row>
    <row r="15" customFormat="false" ht="15" hidden="false" customHeight="false" outlineLevel="0" collapsed="false">
      <c r="B15" s="4" t="s">
        <v>42</v>
      </c>
      <c r="C15" s="7" t="n">
        <v>900</v>
      </c>
      <c r="D15" s="2" t="s">
        <v>43</v>
      </c>
    </row>
    <row r="16" customFormat="false" ht="15" hidden="false" customHeight="false" outlineLevel="0" collapsed="false">
      <c r="B16" s="4" t="s">
        <v>44</v>
      </c>
      <c r="C16" s="7" t="n">
        <v>600</v>
      </c>
      <c r="D16" s="2" t="s">
        <v>45</v>
      </c>
    </row>
    <row r="17" customFormat="false" ht="15" hidden="false" customHeight="false" outlineLevel="0" collapsed="false">
      <c r="B17" s="3" t="s">
        <v>46</v>
      </c>
      <c r="C17" s="10" t="n">
        <f aca="false">SUM(C9:C16)</f>
        <v>15000</v>
      </c>
      <c r="D17" s="2" t="s">
        <v>47</v>
      </c>
    </row>
    <row r="19" customFormat="false" ht="19.5" hidden="false" customHeight="true" outlineLevel="0" collapsed="false">
      <c r="A19" s="6" t="s">
        <v>48</v>
      </c>
      <c r="B19" s="6"/>
      <c r="C19" s="6"/>
      <c r="D19" s="6"/>
    </row>
    <row r="20" customFormat="false" ht="15" hidden="false" customHeight="false" outlineLevel="0" collapsed="false">
      <c r="B20" s="4" t="s">
        <v>49</v>
      </c>
      <c r="C20" s="11" t="n">
        <v>48</v>
      </c>
      <c r="D20" s="2" t="s">
        <v>50</v>
      </c>
    </row>
    <row r="21" customFormat="false" ht="15" hidden="false" customHeight="false" outlineLevel="0" collapsed="false">
      <c r="B21" s="4" t="s">
        <v>51</v>
      </c>
      <c r="C21" s="11" t="n">
        <v>5</v>
      </c>
      <c r="D21" s="2" t="s">
        <v>52</v>
      </c>
    </row>
    <row r="22" customFormat="false" ht="15" hidden="false" customHeight="false" outlineLevel="0" collapsed="false">
      <c r="B22" s="4" t="s">
        <v>53</v>
      </c>
      <c r="C22" s="11" t="n">
        <v>6</v>
      </c>
      <c r="D22" s="2" t="s">
        <v>54</v>
      </c>
    </row>
    <row r="23" customFormat="false" ht="15" hidden="false" customHeight="false" outlineLevel="0" collapsed="false">
      <c r="B23" s="3" t="s">
        <v>55</v>
      </c>
      <c r="C23" s="12" t="n">
        <f aca="false">C20*C21*C22</f>
        <v>1440</v>
      </c>
      <c r="D23" s="2" t="s">
        <v>56</v>
      </c>
    </row>
    <row r="25" customFormat="false" ht="19.5" hidden="false" customHeight="true" outlineLevel="0" collapsed="false">
      <c r="A25" s="6" t="s">
        <v>57</v>
      </c>
      <c r="B25" s="6"/>
      <c r="C25" s="6"/>
      <c r="D25" s="6"/>
    </row>
    <row r="26" customFormat="false" ht="15" hidden="false" customHeight="false" outlineLevel="0" collapsed="false">
      <c r="B26" s="4" t="s">
        <v>58</v>
      </c>
      <c r="C26" s="13" t="n">
        <f aca="false">IF(C23&lt;=0,0,(C6+C17)/C23)</f>
        <v>65.9722222222222</v>
      </c>
      <c r="D26" s="2" t="s">
        <v>59</v>
      </c>
    </row>
    <row r="27" customFormat="false" ht="15" hidden="false" customHeight="false" outlineLevel="0" collapsed="false">
      <c r="B27" s="4" t="s">
        <v>60</v>
      </c>
      <c r="C27" s="8" t="n">
        <v>0.15</v>
      </c>
      <c r="D27" s="2" t="s">
        <v>61</v>
      </c>
    </row>
    <row r="28" customFormat="false" ht="17.35" hidden="false" customHeight="false" outlineLevel="0" collapsed="false">
      <c r="B28" s="3" t="s">
        <v>62</v>
      </c>
      <c r="C28" s="14" t="n">
        <f aca="false">IF(C27&gt;=1,0,C26/(1-C27))</f>
        <v>77.6143790849673</v>
      </c>
      <c r="D28" s="2" t="s">
        <v>63</v>
      </c>
    </row>
    <row r="30" customFormat="false" ht="15" hidden="false" customHeight="false" outlineLevel="0" collapsed="false">
      <c r="B30" s="3" t="s">
        <v>64</v>
      </c>
      <c r="C30" s="10" t="n">
        <f aca="false">CEILING(C28,5)</f>
        <v>80</v>
      </c>
      <c r="D30" s="2" t="s">
        <v>65</v>
      </c>
    </row>
    <row r="32" customFormat="false" ht="15" hidden="false" customHeight="false" outlineLevel="0" collapsed="false">
      <c r="B32" s="4" t="s">
        <v>66</v>
      </c>
      <c r="C32" s="4" t="s">
        <v>67</v>
      </c>
      <c r="D32" s="2" t="s">
        <v>68</v>
      </c>
    </row>
    <row r="33" customFormat="false" ht="15" hidden="false" customHeight="false" outlineLevel="0" collapsed="false">
      <c r="B33" s="2" t="s">
        <v>69</v>
      </c>
    </row>
  </sheetData>
  <mergeCells count="5">
    <mergeCell ref="A1:D1"/>
    <mergeCell ref="A3:D3"/>
    <mergeCell ref="A8:D8"/>
    <mergeCell ref="A19:D19"/>
    <mergeCell ref="A25:D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10"/>
    <col collapsed="false" customWidth="true" hidden="false" outlineLevel="0" max="6" min="5" style="0" width="12"/>
    <col collapsed="false" customWidth="true" hidden="false" outlineLevel="0" max="8" min="7" style="0" width="13"/>
    <col collapsed="false" customWidth="true" hidden="false" outlineLevel="0" max="9" min="9" style="0" width="40"/>
  </cols>
  <sheetData>
    <row r="1" customFormat="false" ht="30" hidden="false" customHeight="true" outlineLevel="0" collapsed="false">
      <c r="A1" s="1" t="s">
        <v>70</v>
      </c>
      <c r="B1" s="1"/>
      <c r="C1" s="1"/>
      <c r="D1" s="1"/>
      <c r="E1" s="1"/>
      <c r="F1" s="1"/>
      <c r="G1" s="1"/>
      <c r="H1" s="1"/>
    </row>
    <row r="3" customFormat="false" ht="27.75" hidden="false" customHeight="true" outlineLevel="0" collapsed="false">
      <c r="A3" s="15"/>
      <c r="B3" s="15" t="s">
        <v>71</v>
      </c>
      <c r="C3" s="15" t="s">
        <v>72</v>
      </c>
      <c r="D3" s="15" t="s">
        <v>73</v>
      </c>
      <c r="E3" s="15" t="s">
        <v>74</v>
      </c>
      <c r="F3" s="15" t="s">
        <v>75</v>
      </c>
      <c r="G3" s="15" t="s">
        <v>76</v>
      </c>
      <c r="H3" s="15" t="s">
        <v>77</v>
      </c>
      <c r="I3" s="15" t="s">
        <v>78</v>
      </c>
    </row>
    <row r="4" customFormat="false" ht="15" hidden="false" customHeight="false" outlineLevel="0" collapsed="false">
      <c r="B4" s="4" t="s">
        <v>79</v>
      </c>
      <c r="C4" s="16" t="n">
        <v>2</v>
      </c>
      <c r="D4" s="16" t="n">
        <v>4</v>
      </c>
      <c r="E4" s="17" t="n">
        <v>25</v>
      </c>
      <c r="F4" s="17" t="n">
        <v>150</v>
      </c>
      <c r="G4" s="10" t="n">
        <f aca="false">C4*'Your Hourly Rate'!$C$28+E4</f>
        <v>180.228758169935</v>
      </c>
      <c r="H4" s="10" t="n">
        <f aca="false">D4*'Your Hourly Rate'!$C$28+F4</f>
        <v>460.457516339869</v>
      </c>
      <c r="I4" s="2" t="s">
        <v>80</v>
      </c>
    </row>
    <row r="5" customFormat="false" ht="15" hidden="false" customHeight="false" outlineLevel="0" collapsed="false">
      <c r="B5" s="4" t="s">
        <v>81</v>
      </c>
      <c r="C5" s="16" t="n">
        <v>1</v>
      </c>
      <c r="D5" s="16" t="n">
        <v>2</v>
      </c>
      <c r="E5" s="17" t="n">
        <v>20</v>
      </c>
      <c r="F5" s="17" t="n">
        <v>60</v>
      </c>
      <c r="G5" s="10" t="n">
        <f aca="false">C5*'Your Hourly Rate'!$C$28+E5</f>
        <v>97.6143790849673</v>
      </c>
      <c r="H5" s="10" t="n">
        <f aca="false">D5*'Your Hourly Rate'!$C$28+F5</f>
        <v>215.228758169935</v>
      </c>
      <c r="I5" s="2" t="s">
        <v>82</v>
      </c>
    </row>
    <row r="6" customFormat="false" ht="15" hidden="false" customHeight="false" outlineLevel="0" collapsed="false">
      <c r="B6" s="4" t="s">
        <v>83</v>
      </c>
      <c r="C6" s="16" t="n">
        <v>1.5</v>
      </c>
      <c r="D6" s="16" t="n">
        <v>3</v>
      </c>
      <c r="E6" s="17" t="n">
        <v>90</v>
      </c>
      <c r="F6" s="17" t="n">
        <v>220</v>
      </c>
      <c r="G6" s="10" t="n">
        <f aca="false">C6*'Your Hourly Rate'!$C$28+E6</f>
        <v>206.421568627451</v>
      </c>
      <c r="H6" s="10" t="n">
        <f aca="false">D6*'Your Hourly Rate'!$C$28+F6</f>
        <v>452.843137254902</v>
      </c>
      <c r="I6" s="2" t="s">
        <v>84</v>
      </c>
    </row>
    <row r="7" customFormat="false" ht="15" hidden="false" customHeight="false" outlineLevel="0" collapsed="false">
      <c r="B7" s="4" t="s">
        <v>85</v>
      </c>
      <c r="C7" s="16" t="n">
        <v>1</v>
      </c>
      <c r="D7" s="16" t="n">
        <v>2.5</v>
      </c>
      <c r="E7" s="17" t="n">
        <v>20</v>
      </c>
      <c r="F7" s="17" t="n">
        <v>60</v>
      </c>
      <c r="G7" s="10" t="n">
        <f aca="false">C7*'Your Hourly Rate'!$C$28+E7</f>
        <v>97.6143790849673</v>
      </c>
      <c r="H7" s="10" t="n">
        <f aca="false">D7*'Your Hourly Rate'!$C$28+F7</f>
        <v>254.035947712418</v>
      </c>
      <c r="I7" s="2" t="s">
        <v>82</v>
      </c>
    </row>
    <row r="8" customFormat="false" ht="15" hidden="false" customHeight="false" outlineLevel="0" collapsed="false">
      <c r="B8" s="4" t="s">
        <v>86</v>
      </c>
      <c r="C8" s="16" t="n">
        <v>1</v>
      </c>
      <c r="D8" s="16" t="n">
        <v>2</v>
      </c>
      <c r="E8" s="17" t="n">
        <v>25</v>
      </c>
      <c r="F8" s="17" t="n">
        <v>90</v>
      </c>
      <c r="G8" s="10" t="n">
        <f aca="false">C8*'Your Hourly Rate'!$C$28+E8</f>
        <v>102.614379084967</v>
      </c>
      <c r="H8" s="10" t="n">
        <f aca="false">D8*'Your Hourly Rate'!$C$28+F8</f>
        <v>245.228758169935</v>
      </c>
      <c r="I8" s="2" t="s">
        <v>87</v>
      </c>
    </row>
    <row r="9" customFormat="false" ht="15" hidden="false" customHeight="false" outlineLevel="0" collapsed="false">
      <c r="B9" s="4" t="s">
        <v>88</v>
      </c>
      <c r="C9" s="16" t="n">
        <v>1</v>
      </c>
      <c r="D9" s="16" t="n">
        <v>3</v>
      </c>
      <c r="E9" s="17" t="n">
        <v>0</v>
      </c>
      <c r="F9" s="17" t="n">
        <v>0</v>
      </c>
      <c r="G9" s="10" t="n">
        <f aca="false">C9*'Your Hourly Rate'!$C$28+E9</f>
        <v>77.6143790849673</v>
      </c>
      <c r="H9" s="10" t="n">
        <f aca="false">D9*'Your Hourly Rate'!$C$28+F9</f>
        <v>232.843137254902</v>
      </c>
      <c r="I9" s="2" t="s">
        <v>89</v>
      </c>
    </row>
    <row r="10" customFormat="false" ht="15" hidden="false" customHeight="false" outlineLevel="0" collapsed="false">
      <c r="B10" s="4" t="s">
        <v>90</v>
      </c>
      <c r="C10" s="16" t="n">
        <v>1</v>
      </c>
      <c r="D10" s="16" t="n">
        <v>2</v>
      </c>
      <c r="E10" s="17" t="n">
        <v>80</v>
      </c>
      <c r="F10" s="17" t="n">
        <v>250</v>
      </c>
      <c r="G10" s="10" t="n">
        <f aca="false">C10*'Your Hourly Rate'!$C$28+E10</f>
        <v>157.614379084967</v>
      </c>
      <c r="H10" s="10" t="n">
        <f aca="false">D10*'Your Hourly Rate'!$C$28+F10</f>
        <v>405.228758169935</v>
      </c>
      <c r="I10" s="2" t="s">
        <v>91</v>
      </c>
    </row>
    <row r="11" customFormat="false" ht="15" hidden="false" customHeight="false" outlineLevel="0" collapsed="false">
      <c r="B11" s="4" t="s">
        <v>92</v>
      </c>
      <c r="C11" s="16" t="n">
        <v>1.5</v>
      </c>
      <c r="D11" s="16" t="n">
        <v>3</v>
      </c>
      <c r="E11" s="17" t="n">
        <v>90</v>
      </c>
      <c r="F11" s="17" t="n">
        <v>300</v>
      </c>
      <c r="G11" s="10" t="n">
        <f aca="false">C11*'Your Hourly Rate'!$C$28+E11</f>
        <v>206.421568627451</v>
      </c>
      <c r="H11" s="10" t="n">
        <f aca="false">D11*'Your Hourly Rate'!$C$28+F11</f>
        <v>532.843137254902</v>
      </c>
      <c r="I11" s="2" t="s">
        <v>84</v>
      </c>
    </row>
    <row r="12" customFormat="false" ht="15" hidden="false" customHeight="false" outlineLevel="0" collapsed="false">
      <c r="B12" s="4" t="s">
        <v>93</v>
      </c>
      <c r="C12" s="16" t="n">
        <v>1.5</v>
      </c>
      <c r="D12" s="16" t="n">
        <v>3</v>
      </c>
      <c r="E12" s="17" t="n">
        <v>130</v>
      </c>
      <c r="F12" s="17" t="n">
        <v>400</v>
      </c>
      <c r="G12" s="10" t="n">
        <f aca="false">C12*'Your Hourly Rate'!$C$28+E12</f>
        <v>246.421568627451</v>
      </c>
      <c r="H12" s="10" t="n">
        <f aca="false">D12*'Your Hourly Rate'!$C$28+F12</f>
        <v>632.843137254902</v>
      </c>
      <c r="I12" s="2" t="s">
        <v>94</v>
      </c>
    </row>
    <row r="13" customFormat="false" ht="15" hidden="false" customHeight="false" outlineLevel="0" collapsed="false">
      <c r="B13" s="4" t="s">
        <v>95</v>
      </c>
      <c r="C13" s="16" t="n">
        <v>2</v>
      </c>
      <c r="D13" s="16" t="n">
        <v>5</v>
      </c>
      <c r="E13" s="17" t="n">
        <v>60</v>
      </c>
      <c r="F13" s="17" t="n">
        <v>300</v>
      </c>
      <c r="G13" s="10" t="n">
        <f aca="false">C13*'Your Hourly Rate'!$C$28+E13</f>
        <v>215.228758169935</v>
      </c>
      <c r="H13" s="10" t="n">
        <f aca="false">D13*'Your Hourly Rate'!$C$28+F13</f>
        <v>688.071895424837</v>
      </c>
      <c r="I13" s="2" t="s">
        <v>96</v>
      </c>
    </row>
    <row r="15" customFormat="false" ht="15" hidden="false" customHeight="false" outlineLevel="0" collapsed="false">
      <c r="B15" s="2" t="s">
        <v>97</v>
      </c>
    </row>
    <row r="16" customFormat="false" ht="15" hidden="false" customHeight="false" outlineLevel="0" collapsed="false">
      <c r="B16" s="2" t="s">
        <v>98</v>
      </c>
    </row>
    <row r="17" customFormat="false" ht="15" hidden="false" customHeight="false" outlineLevel="0" collapsed="false">
      <c r="B17" s="2" t="s">
        <v>99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3" min="3" style="0" width="10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15"/>
    <col collapsed="false" customWidth="true" hidden="false" outlineLevel="0" max="7" min="7" style="0" width="30"/>
  </cols>
  <sheetData>
    <row r="1" customFormat="false" ht="30" hidden="false" customHeight="true" outlineLevel="0" collapsed="false">
      <c r="A1" s="1" t="s">
        <v>100</v>
      </c>
      <c r="B1" s="1"/>
      <c r="C1" s="1"/>
      <c r="D1" s="1"/>
      <c r="E1" s="1"/>
      <c r="F1" s="1"/>
      <c r="G1" s="1"/>
    </row>
    <row r="3" customFormat="false" ht="15" hidden="false" customHeight="false" outlineLevel="0" collapsed="false">
      <c r="B3" s="3" t="s">
        <v>101</v>
      </c>
      <c r="C3" s="18" t="s">
        <v>102</v>
      </c>
    </row>
    <row r="4" customFormat="false" ht="15" hidden="false" customHeight="false" outlineLevel="0" collapsed="false">
      <c r="B4" s="3" t="s">
        <v>103</v>
      </c>
      <c r="C4" s="18" t="s">
        <v>104</v>
      </c>
    </row>
    <row r="5" customFormat="false" ht="15" hidden="false" customHeight="false" outlineLevel="0" collapsed="false">
      <c r="B5" s="3" t="s">
        <v>105</v>
      </c>
      <c r="C5" s="19" t="n">
        <f aca="true">TODAY()</f>
        <v>46228</v>
      </c>
    </row>
    <row r="7" customFormat="false" ht="15" hidden="false" customHeight="false" outlineLevel="0" collapsed="false">
      <c r="A7" s="20"/>
      <c r="B7" s="20" t="s">
        <v>106</v>
      </c>
      <c r="C7" s="20" t="s">
        <v>107</v>
      </c>
      <c r="D7" s="20" t="s">
        <v>108</v>
      </c>
      <c r="E7" s="20" t="s">
        <v>109</v>
      </c>
      <c r="F7" s="20" t="s">
        <v>110</v>
      </c>
      <c r="G7" s="20"/>
    </row>
    <row r="8" customFormat="false" ht="15" hidden="false" customHeight="false" outlineLevel="0" collapsed="false">
      <c r="B8" s="21" t="s">
        <v>111</v>
      </c>
      <c r="C8" s="21" t="n">
        <v>2.5</v>
      </c>
      <c r="D8" s="21" t="s">
        <v>112</v>
      </c>
      <c r="E8" s="22" t="n">
        <f aca="false">'Your Hourly Rate'!$C$28</f>
        <v>77.6143790849673</v>
      </c>
      <c r="F8" s="23" t="n">
        <f aca="false">IF(C8="","",C8*E8)</f>
        <v>194.035947712418</v>
      </c>
      <c r="G8" s="2" t="s">
        <v>113</v>
      </c>
    </row>
    <row r="9" customFormat="false" ht="15" hidden="false" customHeight="false" outlineLevel="0" collapsed="false">
      <c r="B9" s="21" t="s">
        <v>114</v>
      </c>
      <c r="C9" s="21" t="n">
        <v>1</v>
      </c>
      <c r="D9" s="21" t="s">
        <v>115</v>
      </c>
      <c r="E9" s="22" t="n">
        <v>45</v>
      </c>
      <c r="F9" s="23" t="n">
        <f aca="false">IF(C9="","",C9*E9)</f>
        <v>45</v>
      </c>
    </row>
    <row r="10" customFormat="false" ht="15" hidden="false" customHeight="false" outlineLevel="0" collapsed="false">
      <c r="B10" s="24"/>
      <c r="C10" s="24"/>
      <c r="D10" s="24"/>
      <c r="E10" s="25"/>
      <c r="F10" s="23" t="str">
        <f aca="false">IF(C10="","",C10*E10)</f>
        <v/>
      </c>
    </row>
    <row r="11" customFormat="false" ht="15" hidden="false" customHeight="false" outlineLevel="0" collapsed="false">
      <c r="B11" s="24"/>
      <c r="C11" s="24"/>
      <c r="D11" s="24"/>
      <c r="E11" s="25"/>
      <c r="F11" s="23" t="str">
        <f aca="false">IF(C11="","",C11*E11)</f>
        <v/>
      </c>
    </row>
    <row r="12" customFormat="false" ht="15" hidden="false" customHeight="false" outlineLevel="0" collapsed="false">
      <c r="B12" s="24"/>
      <c r="C12" s="24"/>
      <c r="D12" s="24"/>
      <c r="E12" s="25"/>
      <c r="F12" s="23" t="str">
        <f aca="false">IF(C12="","",C12*E12)</f>
        <v/>
      </c>
    </row>
    <row r="13" customFormat="false" ht="15" hidden="false" customHeight="false" outlineLevel="0" collapsed="false">
      <c r="B13" s="24"/>
      <c r="C13" s="24"/>
      <c r="D13" s="24"/>
      <c r="E13" s="25"/>
      <c r="F13" s="23" t="str">
        <f aca="false">IF(C13="","",C13*E13)</f>
        <v/>
      </c>
    </row>
    <row r="14" customFormat="false" ht="15" hidden="false" customHeight="false" outlineLevel="0" collapsed="false">
      <c r="B14" s="24"/>
      <c r="C14" s="24"/>
      <c r="D14" s="24"/>
      <c r="E14" s="25"/>
      <c r="F14" s="23" t="str">
        <f aca="false">IF(C14="","",C14*E14)</f>
        <v/>
      </c>
    </row>
    <row r="15" customFormat="false" ht="15" hidden="false" customHeight="false" outlineLevel="0" collapsed="false">
      <c r="B15" s="24"/>
      <c r="C15" s="24"/>
      <c r="D15" s="24"/>
      <c r="E15" s="25"/>
      <c r="F15" s="23" t="str">
        <f aca="false">IF(C15="","",C15*E15)</f>
        <v/>
      </c>
    </row>
    <row r="16" customFormat="false" ht="15" hidden="false" customHeight="false" outlineLevel="0" collapsed="false">
      <c r="B16" s="24"/>
      <c r="C16" s="24"/>
      <c r="D16" s="24"/>
      <c r="E16" s="25"/>
      <c r="F16" s="23" t="str">
        <f aca="false">IF(C16="","",C16*E16)</f>
        <v/>
      </c>
    </row>
    <row r="17" customFormat="false" ht="15" hidden="false" customHeight="false" outlineLevel="0" collapsed="false">
      <c r="B17" s="24"/>
      <c r="C17" s="24"/>
      <c r="D17" s="24"/>
      <c r="E17" s="25"/>
      <c r="F17" s="23" t="str">
        <f aca="false">IF(C17="","",C17*E17)</f>
        <v/>
      </c>
    </row>
    <row r="18" customFormat="false" ht="15" hidden="false" customHeight="false" outlineLevel="0" collapsed="false">
      <c r="B18" s="24"/>
      <c r="C18" s="24"/>
      <c r="D18" s="24"/>
      <c r="E18" s="25"/>
      <c r="F18" s="23" t="str">
        <f aca="false">IF(C18="","",C18*E18)</f>
        <v/>
      </c>
    </row>
    <row r="19" customFormat="false" ht="15" hidden="false" customHeight="false" outlineLevel="0" collapsed="false">
      <c r="B19" s="24"/>
      <c r="C19" s="24"/>
      <c r="D19" s="24"/>
      <c r="E19" s="25"/>
      <c r="F19" s="23" t="str">
        <f aca="false">IF(C19="","",C19*E19)</f>
        <v/>
      </c>
    </row>
    <row r="21" customFormat="false" ht="15" hidden="false" customHeight="false" outlineLevel="0" collapsed="false">
      <c r="E21" s="26" t="s">
        <v>116</v>
      </c>
      <c r="F21" s="23" t="n">
        <f aca="false">SUM(F8:F19)</f>
        <v>239.035947712418</v>
      </c>
    </row>
    <row r="22" customFormat="false" ht="15" hidden="false" customHeight="false" outlineLevel="0" collapsed="false">
      <c r="E22" s="26" t="s">
        <v>117</v>
      </c>
      <c r="F22" s="8" t="n">
        <v>0.1</v>
      </c>
      <c r="G22" s="2" t="s">
        <v>118</v>
      </c>
    </row>
    <row r="23" customFormat="false" ht="15" hidden="false" customHeight="false" outlineLevel="0" collapsed="false">
      <c r="E23" s="26" t="s">
        <v>119</v>
      </c>
      <c r="F23" s="23" t="n">
        <f aca="false">F21*F22</f>
        <v>23.9035947712418</v>
      </c>
    </row>
    <row r="24" customFormat="false" ht="15" hidden="false" customHeight="false" outlineLevel="0" collapsed="false">
      <c r="E24" s="26" t="s">
        <v>120</v>
      </c>
      <c r="F24" s="8" t="n">
        <v>0</v>
      </c>
      <c r="G24" s="2" t="s">
        <v>121</v>
      </c>
    </row>
    <row r="25" customFormat="false" ht="15" hidden="false" customHeight="false" outlineLevel="0" collapsed="false">
      <c r="E25" s="26" t="s">
        <v>122</v>
      </c>
      <c r="F25" s="23" t="n">
        <f aca="false">(F21+F23)*F24</f>
        <v>0</v>
      </c>
    </row>
    <row r="26" customFormat="false" ht="15" hidden="false" customHeight="false" outlineLevel="0" collapsed="false">
      <c r="E26" s="27" t="s">
        <v>123</v>
      </c>
      <c r="F26" s="28" t="n">
        <f aca="false">F21+F23+F25</f>
        <v>262.93954248366</v>
      </c>
    </row>
    <row r="29" customFormat="false" ht="15" hidden="false" customHeight="false" outlineLevel="0" collapsed="false">
      <c r="B29" s="5" t="s">
        <v>124</v>
      </c>
    </row>
    <row r="30" customFormat="false" ht="15" hidden="false" customHeight="false" outlineLevel="0" collapsed="false">
      <c r="B30" s="2" t="s">
        <v>125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2"/>
    <col collapsed="false" customWidth="true" hidden="false" outlineLevel="0" max="3" min="3" style="0" width="20"/>
    <col collapsed="false" customWidth="true" hidden="false" outlineLevel="0" max="4" min="4" style="0" width="26"/>
    <col collapsed="false" customWidth="true" hidden="false" outlineLevel="0" max="5" min="5" style="0" width="13"/>
    <col collapsed="false" customWidth="true" hidden="false" outlineLevel="0" max="6" min="6" style="0" width="12"/>
    <col collapsed="false" customWidth="true" hidden="false" outlineLevel="0" max="9" min="7" style="0" width="13"/>
    <col collapsed="false" customWidth="true" hidden="false" outlineLevel="0" max="10" min="10" style="0" width="11"/>
  </cols>
  <sheetData>
    <row r="1" customFormat="false" ht="30" hidden="false" customHeight="true" outlineLevel="0" collapsed="false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</row>
    <row r="3" customFormat="false" ht="25.5" hidden="false" customHeight="true" outlineLevel="0" collapsed="false">
      <c r="A3" s="15"/>
      <c r="B3" s="15" t="s">
        <v>105</v>
      </c>
      <c r="C3" s="15" t="s">
        <v>101</v>
      </c>
      <c r="D3" s="15" t="s">
        <v>127</v>
      </c>
      <c r="E3" s="15" t="s">
        <v>128</v>
      </c>
      <c r="F3" s="15" t="s">
        <v>129</v>
      </c>
      <c r="G3" s="15" t="s">
        <v>130</v>
      </c>
      <c r="H3" s="15" t="s">
        <v>131</v>
      </c>
      <c r="I3" s="15" t="s">
        <v>132</v>
      </c>
      <c r="J3" s="15" t="s">
        <v>133</v>
      </c>
    </row>
    <row r="4" customFormat="false" ht="15" hidden="false" customHeight="false" outlineLevel="0" collapsed="false">
      <c r="B4" s="21" t="s">
        <v>134</v>
      </c>
      <c r="C4" s="21" t="s">
        <v>102</v>
      </c>
      <c r="D4" s="21" t="s">
        <v>85</v>
      </c>
      <c r="E4" s="7" t="n">
        <v>275</v>
      </c>
      <c r="F4" s="11" t="n">
        <v>3</v>
      </c>
      <c r="G4" s="7" t="n">
        <v>45</v>
      </c>
      <c r="H4" s="29" t="n">
        <f aca="false">IF(F4="","",F4*'Your Hourly Rate'!$C$28+G4)</f>
        <v>277.843137254902</v>
      </c>
      <c r="I4" s="29" t="n">
        <f aca="false">IF(OR(E4="",F4=""),"",E4-H4)</f>
        <v>-2.84313725490199</v>
      </c>
      <c r="J4" s="30" t="n">
        <f aca="false">IF(OR(E4="",E4=0,F4=""),"",I4/E4)</f>
        <v>-0.0103386809269163</v>
      </c>
    </row>
    <row r="5" customFormat="false" ht="15" hidden="false" customHeight="false" outlineLevel="0" collapsed="false">
      <c r="B5" s="24"/>
      <c r="C5" s="24"/>
      <c r="D5" s="24"/>
      <c r="E5" s="31"/>
      <c r="F5" s="32"/>
      <c r="G5" s="31"/>
      <c r="H5" s="29" t="str">
        <f aca="false">IF(F5="","",F5*'Your Hourly Rate'!$C$28+G5)</f>
        <v/>
      </c>
      <c r="I5" s="29" t="str">
        <f aca="false">IF(OR(E5="",F5=""),"",E5-H5)</f>
        <v/>
      </c>
      <c r="J5" s="30" t="str">
        <f aca="false">IF(OR(E5="",E5=0,F5=""),"",I5/E5)</f>
        <v/>
      </c>
    </row>
    <row r="6" customFormat="false" ht="15" hidden="false" customHeight="false" outlineLevel="0" collapsed="false">
      <c r="B6" s="24"/>
      <c r="C6" s="24"/>
      <c r="D6" s="24"/>
      <c r="E6" s="31"/>
      <c r="F6" s="32"/>
      <c r="G6" s="31"/>
      <c r="H6" s="29" t="str">
        <f aca="false">IF(F6="","",F6*'Your Hourly Rate'!$C$28+G6)</f>
        <v/>
      </c>
      <c r="I6" s="29" t="str">
        <f aca="false">IF(OR(E6="",F6=""),"",E6-H6)</f>
        <v/>
      </c>
      <c r="J6" s="30" t="str">
        <f aca="false">IF(OR(E6="",E6=0,F6=""),"",I6/E6)</f>
        <v/>
      </c>
    </row>
    <row r="7" customFormat="false" ht="15" hidden="false" customHeight="false" outlineLevel="0" collapsed="false">
      <c r="B7" s="24"/>
      <c r="C7" s="24"/>
      <c r="D7" s="24"/>
      <c r="E7" s="31"/>
      <c r="F7" s="32"/>
      <c r="G7" s="31"/>
      <c r="H7" s="29" t="str">
        <f aca="false">IF(F7="","",F7*'Your Hourly Rate'!$C$28+G7)</f>
        <v/>
      </c>
      <c r="I7" s="29" t="str">
        <f aca="false">IF(OR(E7="",F7=""),"",E7-H7)</f>
        <v/>
      </c>
      <c r="J7" s="30" t="str">
        <f aca="false">IF(OR(E7="",E7=0,F7=""),"",I7/E7)</f>
        <v/>
      </c>
    </row>
    <row r="8" customFormat="false" ht="15" hidden="false" customHeight="false" outlineLevel="0" collapsed="false">
      <c r="B8" s="24"/>
      <c r="C8" s="24"/>
      <c r="D8" s="24"/>
      <c r="E8" s="31"/>
      <c r="F8" s="32"/>
      <c r="G8" s="31"/>
      <c r="H8" s="29" t="str">
        <f aca="false">IF(F8="","",F8*'Your Hourly Rate'!$C$28+G8)</f>
        <v/>
      </c>
      <c r="I8" s="29" t="str">
        <f aca="false">IF(OR(E8="",F8=""),"",E8-H8)</f>
        <v/>
      </c>
      <c r="J8" s="30" t="str">
        <f aca="false">IF(OR(E8="",E8=0,F8=""),"",I8/E8)</f>
        <v/>
      </c>
    </row>
    <row r="9" customFormat="false" ht="15" hidden="false" customHeight="false" outlineLevel="0" collapsed="false">
      <c r="B9" s="24"/>
      <c r="C9" s="24"/>
      <c r="D9" s="24"/>
      <c r="E9" s="31"/>
      <c r="F9" s="32"/>
      <c r="G9" s="31"/>
      <c r="H9" s="29" t="str">
        <f aca="false">IF(F9="","",F9*'Your Hourly Rate'!$C$28+G9)</f>
        <v/>
      </c>
      <c r="I9" s="29" t="str">
        <f aca="false">IF(OR(E9="",F9=""),"",E9-H9)</f>
        <v/>
      </c>
      <c r="J9" s="30" t="str">
        <f aca="false">IF(OR(E9="",E9=0,F9=""),"",I9/E9)</f>
        <v/>
      </c>
    </row>
    <row r="10" customFormat="false" ht="15" hidden="false" customHeight="false" outlineLevel="0" collapsed="false">
      <c r="B10" s="24"/>
      <c r="C10" s="24"/>
      <c r="D10" s="24"/>
      <c r="E10" s="31"/>
      <c r="F10" s="32"/>
      <c r="G10" s="31"/>
      <c r="H10" s="29" t="str">
        <f aca="false">IF(F10="","",F10*'Your Hourly Rate'!$C$28+G10)</f>
        <v/>
      </c>
      <c r="I10" s="29" t="str">
        <f aca="false">IF(OR(E10="",F10=""),"",E10-H10)</f>
        <v/>
      </c>
      <c r="J10" s="30" t="str">
        <f aca="false">IF(OR(E10="",E10=0,F10=""),"",I10/E10)</f>
        <v/>
      </c>
    </row>
    <row r="11" customFormat="false" ht="15" hidden="false" customHeight="false" outlineLevel="0" collapsed="false">
      <c r="B11" s="24"/>
      <c r="C11" s="24"/>
      <c r="D11" s="24"/>
      <c r="E11" s="31"/>
      <c r="F11" s="32"/>
      <c r="G11" s="31"/>
      <c r="H11" s="29" t="str">
        <f aca="false">IF(F11="","",F11*'Your Hourly Rate'!$C$28+G11)</f>
        <v/>
      </c>
      <c r="I11" s="29" t="str">
        <f aca="false">IF(OR(E11="",F11=""),"",E11-H11)</f>
        <v/>
      </c>
      <c r="J11" s="30" t="str">
        <f aca="false">IF(OR(E11="",E11=0,F11=""),"",I11/E11)</f>
        <v/>
      </c>
    </row>
    <row r="12" customFormat="false" ht="15" hidden="false" customHeight="false" outlineLevel="0" collapsed="false">
      <c r="B12" s="24"/>
      <c r="C12" s="24"/>
      <c r="D12" s="24"/>
      <c r="E12" s="31"/>
      <c r="F12" s="32"/>
      <c r="G12" s="31"/>
      <c r="H12" s="29" t="str">
        <f aca="false">IF(F12="","",F12*'Your Hourly Rate'!$C$28+G12)</f>
        <v/>
      </c>
      <c r="I12" s="29" t="str">
        <f aca="false">IF(OR(E12="",F12=""),"",E12-H12)</f>
        <v/>
      </c>
      <c r="J12" s="30" t="str">
        <f aca="false">IF(OR(E12="",E12=0,F12=""),"",I12/E12)</f>
        <v/>
      </c>
    </row>
    <row r="13" customFormat="false" ht="15" hidden="false" customHeight="false" outlineLevel="0" collapsed="false">
      <c r="B13" s="24"/>
      <c r="C13" s="24"/>
      <c r="D13" s="24"/>
      <c r="E13" s="31"/>
      <c r="F13" s="32"/>
      <c r="G13" s="31"/>
      <c r="H13" s="29" t="str">
        <f aca="false">IF(F13="","",F13*'Your Hourly Rate'!$C$28+G13)</f>
        <v/>
      </c>
      <c r="I13" s="29" t="str">
        <f aca="false">IF(OR(E13="",F13=""),"",E13-H13)</f>
        <v/>
      </c>
      <c r="J13" s="30" t="str">
        <f aca="false">IF(OR(E13="",E13=0,F13=""),"",I13/E13)</f>
        <v/>
      </c>
    </row>
    <row r="14" customFormat="false" ht="15" hidden="false" customHeight="false" outlineLevel="0" collapsed="false">
      <c r="B14" s="24"/>
      <c r="C14" s="24"/>
      <c r="D14" s="24"/>
      <c r="E14" s="31"/>
      <c r="F14" s="32"/>
      <c r="G14" s="31"/>
      <c r="H14" s="29" t="str">
        <f aca="false">IF(F14="","",F14*'Your Hourly Rate'!$C$28+G14)</f>
        <v/>
      </c>
      <c r="I14" s="29" t="str">
        <f aca="false">IF(OR(E14="",F14=""),"",E14-H14)</f>
        <v/>
      </c>
      <c r="J14" s="30" t="str">
        <f aca="false">IF(OR(E14="",E14=0,F14=""),"",I14/E14)</f>
        <v/>
      </c>
    </row>
    <row r="15" customFormat="false" ht="15" hidden="false" customHeight="false" outlineLevel="0" collapsed="false">
      <c r="B15" s="24"/>
      <c r="C15" s="24"/>
      <c r="D15" s="24"/>
      <c r="E15" s="31"/>
      <c r="F15" s="32"/>
      <c r="G15" s="31"/>
      <c r="H15" s="29" t="str">
        <f aca="false">IF(F15="","",F15*'Your Hourly Rate'!$C$28+G15)</f>
        <v/>
      </c>
      <c r="I15" s="29" t="str">
        <f aca="false">IF(OR(E15="",F15=""),"",E15-H15)</f>
        <v/>
      </c>
      <c r="J15" s="30" t="str">
        <f aca="false">IF(OR(E15="",E15=0,F15=""),"",I15/E15)</f>
        <v/>
      </c>
    </row>
    <row r="16" customFormat="false" ht="15" hidden="false" customHeight="false" outlineLevel="0" collapsed="false">
      <c r="B16" s="24"/>
      <c r="C16" s="24"/>
      <c r="D16" s="24"/>
      <c r="E16" s="31"/>
      <c r="F16" s="32"/>
      <c r="G16" s="31"/>
      <c r="H16" s="29" t="str">
        <f aca="false">IF(F16="","",F16*'Your Hourly Rate'!$C$28+G16)</f>
        <v/>
      </c>
      <c r="I16" s="29" t="str">
        <f aca="false">IF(OR(E16="",F16=""),"",E16-H16)</f>
        <v/>
      </c>
      <c r="J16" s="30" t="str">
        <f aca="false">IF(OR(E16="",E16=0,F16=""),"",I16/E16)</f>
        <v/>
      </c>
    </row>
    <row r="17" customFormat="false" ht="15" hidden="false" customHeight="false" outlineLevel="0" collapsed="false">
      <c r="B17" s="24"/>
      <c r="C17" s="24"/>
      <c r="D17" s="24"/>
      <c r="E17" s="31"/>
      <c r="F17" s="32"/>
      <c r="G17" s="31"/>
      <c r="H17" s="29" t="str">
        <f aca="false">IF(F17="","",F17*'Your Hourly Rate'!$C$28+G17)</f>
        <v/>
      </c>
      <c r="I17" s="29" t="str">
        <f aca="false">IF(OR(E17="",F17=""),"",E17-H17)</f>
        <v/>
      </c>
      <c r="J17" s="30" t="str">
        <f aca="false">IF(OR(E17="",E17=0,F17=""),"",I17/E17)</f>
        <v/>
      </c>
    </row>
    <row r="18" customFormat="false" ht="15" hidden="false" customHeight="false" outlineLevel="0" collapsed="false">
      <c r="B18" s="24"/>
      <c r="C18" s="24"/>
      <c r="D18" s="24"/>
      <c r="E18" s="31"/>
      <c r="F18" s="32"/>
      <c r="G18" s="31"/>
      <c r="H18" s="29" t="str">
        <f aca="false">IF(F18="","",F18*'Your Hourly Rate'!$C$28+G18)</f>
        <v/>
      </c>
      <c r="I18" s="29" t="str">
        <f aca="false">IF(OR(E18="",F18=""),"",E18-H18)</f>
        <v/>
      </c>
      <c r="J18" s="30" t="str">
        <f aca="false">IF(OR(E18="",E18=0,F18=""),"",I18/E18)</f>
        <v/>
      </c>
    </row>
    <row r="19" customFormat="false" ht="15" hidden="false" customHeight="false" outlineLevel="0" collapsed="false">
      <c r="B19" s="24"/>
      <c r="C19" s="24"/>
      <c r="D19" s="24"/>
      <c r="E19" s="31"/>
      <c r="F19" s="32"/>
      <c r="G19" s="31"/>
      <c r="H19" s="29" t="str">
        <f aca="false">IF(F19="","",F19*'Your Hourly Rate'!$C$28+G19)</f>
        <v/>
      </c>
      <c r="I19" s="29" t="str">
        <f aca="false">IF(OR(E19="",F19=""),"",E19-H19)</f>
        <v/>
      </c>
      <c r="J19" s="30" t="str">
        <f aca="false">IF(OR(E19="",E19=0,F19=""),"",I19/E19)</f>
        <v/>
      </c>
    </row>
    <row r="20" customFormat="false" ht="15" hidden="false" customHeight="false" outlineLevel="0" collapsed="false">
      <c r="B20" s="24"/>
      <c r="C20" s="24"/>
      <c r="D20" s="24"/>
      <c r="E20" s="31"/>
      <c r="F20" s="32"/>
      <c r="G20" s="31"/>
      <c r="H20" s="29" t="str">
        <f aca="false">IF(F20="","",F20*'Your Hourly Rate'!$C$28+G20)</f>
        <v/>
      </c>
      <c r="I20" s="29" t="str">
        <f aca="false">IF(OR(E20="",F20=""),"",E20-H20)</f>
        <v/>
      </c>
      <c r="J20" s="30" t="str">
        <f aca="false">IF(OR(E20="",E20=0,F20=""),"",I20/E20)</f>
        <v/>
      </c>
    </row>
    <row r="21" customFormat="false" ht="15" hidden="false" customHeight="false" outlineLevel="0" collapsed="false">
      <c r="B21" s="24"/>
      <c r="C21" s="24"/>
      <c r="D21" s="24"/>
      <c r="E21" s="31"/>
      <c r="F21" s="32"/>
      <c r="G21" s="31"/>
      <c r="H21" s="29" t="str">
        <f aca="false">IF(F21="","",F21*'Your Hourly Rate'!$C$28+G21)</f>
        <v/>
      </c>
      <c r="I21" s="29" t="str">
        <f aca="false">IF(OR(E21="",F21=""),"",E21-H21)</f>
        <v/>
      </c>
      <c r="J21" s="30" t="str">
        <f aca="false">IF(OR(E21="",E21=0,F21=""),"",I21/E21)</f>
        <v/>
      </c>
    </row>
    <row r="22" customFormat="false" ht="15" hidden="false" customHeight="false" outlineLevel="0" collapsed="false">
      <c r="B22" s="24"/>
      <c r="C22" s="24"/>
      <c r="D22" s="24"/>
      <c r="E22" s="31"/>
      <c r="F22" s="32"/>
      <c r="G22" s="31"/>
      <c r="H22" s="29" t="str">
        <f aca="false">IF(F22="","",F22*'Your Hourly Rate'!$C$28+G22)</f>
        <v/>
      </c>
      <c r="I22" s="29" t="str">
        <f aca="false">IF(OR(E22="",F22=""),"",E22-H22)</f>
        <v/>
      </c>
      <c r="J22" s="30" t="str">
        <f aca="false">IF(OR(E22="",E22=0,F22=""),"",I22/E22)</f>
        <v/>
      </c>
    </row>
    <row r="23" customFormat="false" ht="15" hidden="false" customHeight="false" outlineLevel="0" collapsed="false">
      <c r="B23" s="24"/>
      <c r="C23" s="24"/>
      <c r="D23" s="24"/>
      <c r="E23" s="31"/>
      <c r="F23" s="32"/>
      <c r="G23" s="31"/>
      <c r="H23" s="29" t="str">
        <f aca="false">IF(F23="","",F23*'Your Hourly Rate'!$C$28+G23)</f>
        <v/>
      </c>
      <c r="I23" s="29" t="str">
        <f aca="false">IF(OR(E23="",F23=""),"",E23-H23)</f>
        <v/>
      </c>
      <c r="J23" s="30" t="str">
        <f aca="false">IF(OR(E23="",E23=0,F23=""),"",I23/E23)</f>
        <v/>
      </c>
    </row>
    <row r="24" customFormat="false" ht="15" hidden="false" customHeight="false" outlineLevel="0" collapsed="false">
      <c r="B24" s="24"/>
      <c r="C24" s="24"/>
      <c r="D24" s="24"/>
      <c r="E24" s="31"/>
      <c r="F24" s="32"/>
      <c r="G24" s="31"/>
      <c r="H24" s="29" t="str">
        <f aca="false">IF(F24="","",F24*'Your Hourly Rate'!$C$28+G24)</f>
        <v/>
      </c>
      <c r="I24" s="29" t="str">
        <f aca="false">IF(OR(E24="",F24=""),"",E24-H24)</f>
        <v/>
      </c>
      <c r="J24" s="30" t="str">
        <f aca="false">IF(OR(E24="",E24=0,F24=""),"",I24/E24)</f>
        <v/>
      </c>
    </row>
    <row r="25" customFormat="false" ht="15" hidden="false" customHeight="false" outlineLevel="0" collapsed="false">
      <c r="B25" s="24"/>
      <c r="C25" s="24"/>
      <c r="D25" s="24"/>
      <c r="E25" s="31"/>
      <c r="F25" s="32"/>
      <c r="G25" s="31"/>
      <c r="H25" s="29" t="str">
        <f aca="false">IF(F25="","",F25*'Your Hourly Rate'!$C$28+G25)</f>
        <v/>
      </c>
      <c r="I25" s="29" t="str">
        <f aca="false">IF(OR(E25="",F25=""),"",E25-H25)</f>
        <v/>
      </c>
      <c r="J25" s="30" t="str">
        <f aca="false">IF(OR(E25="",E25=0,F25=""),"",I25/E25)</f>
        <v/>
      </c>
    </row>
    <row r="26" customFormat="false" ht="15" hidden="false" customHeight="false" outlineLevel="0" collapsed="false">
      <c r="B26" s="24"/>
      <c r="C26" s="24"/>
      <c r="D26" s="24"/>
      <c r="E26" s="31"/>
      <c r="F26" s="32"/>
      <c r="G26" s="31"/>
      <c r="H26" s="29" t="str">
        <f aca="false">IF(F26="","",F26*'Your Hourly Rate'!$C$28+G26)</f>
        <v/>
      </c>
      <c r="I26" s="29" t="str">
        <f aca="false">IF(OR(E26="",F26=""),"",E26-H26)</f>
        <v/>
      </c>
      <c r="J26" s="30" t="str">
        <f aca="false">IF(OR(E26="",E26=0,F26=""),"",I26/E26)</f>
        <v/>
      </c>
    </row>
    <row r="27" customFormat="false" ht="15" hidden="false" customHeight="false" outlineLevel="0" collapsed="false">
      <c r="B27" s="24"/>
      <c r="C27" s="24"/>
      <c r="D27" s="24"/>
      <c r="E27" s="31"/>
      <c r="F27" s="32"/>
      <c r="G27" s="31"/>
      <c r="H27" s="29" t="str">
        <f aca="false">IF(F27="","",F27*'Your Hourly Rate'!$C$28+G27)</f>
        <v/>
      </c>
      <c r="I27" s="29" t="str">
        <f aca="false">IF(OR(E27="",F27=""),"",E27-H27)</f>
        <v/>
      </c>
      <c r="J27" s="30" t="str">
        <f aca="false">IF(OR(E27="",E27=0,F27=""),"",I27/E27)</f>
        <v/>
      </c>
    </row>
    <row r="28" customFormat="false" ht="15" hidden="false" customHeight="false" outlineLevel="0" collapsed="false">
      <c r="B28" s="24"/>
      <c r="C28" s="24"/>
      <c r="D28" s="24"/>
      <c r="E28" s="31"/>
      <c r="F28" s="32"/>
      <c r="G28" s="31"/>
      <c r="H28" s="29" t="str">
        <f aca="false">IF(F28="","",F28*'Your Hourly Rate'!$C$28+G28)</f>
        <v/>
      </c>
      <c r="I28" s="29" t="str">
        <f aca="false">IF(OR(E28="",F28=""),"",E28-H28)</f>
        <v/>
      </c>
      <c r="J28" s="30" t="str">
        <f aca="false">IF(OR(E28="",E28=0,F28=""),"",I28/E28)</f>
        <v/>
      </c>
    </row>
    <row r="29" customFormat="false" ht="15" hidden="false" customHeight="false" outlineLevel="0" collapsed="false">
      <c r="B29" s="24"/>
      <c r="C29" s="24"/>
      <c r="D29" s="24"/>
      <c r="E29" s="31"/>
      <c r="F29" s="32"/>
      <c r="G29" s="31"/>
      <c r="H29" s="29" t="str">
        <f aca="false">IF(F29="","",F29*'Your Hourly Rate'!$C$28+G29)</f>
        <v/>
      </c>
      <c r="I29" s="29" t="str">
        <f aca="false">IF(OR(E29="",F29=""),"",E29-H29)</f>
        <v/>
      </c>
      <c r="J29" s="30" t="str">
        <f aca="false">IF(OR(E29="",E29=0,F29=""),"",I29/E29)</f>
        <v/>
      </c>
    </row>
    <row r="30" customFormat="false" ht="15" hidden="false" customHeight="false" outlineLevel="0" collapsed="false">
      <c r="B30" s="24"/>
      <c r="C30" s="24"/>
      <c r="D30" s="24"/>
      <c r="E30" s="31"/>
      <c r="F30" s="32"/>
      <c r="G30" s="31"/>
      <c r="H30" s="29" t="str">
        <f aca="false">IF(F30="","",F30*'Your Hourly Rate'!$C$28+G30)</f>
        <v/>
      </c>
      <c r="I30" s="29" t="str">
        <f aca="false">IF(OR(E30="",F30=""),"",E30-H30)</f>
        <v/>
      </c>
      <c r="J30" s="30" t="str">
        <f aca="false">IF(OR(E30="",E30=0,F30=""),"",I30/E30)</f>
        <v/>
      </c>
    </row>
    <row r="31" customFormat="false" ht="15" hidden="false" customHeight="false" outlineLevel="0" collapsed="false">
      <c r="B31" s="24"/>
      <c r="C31" s="24"/>
      <c r="D31" s="24"/>
      <c r="E31" s="31"/>
      <c r="F31" s="32"/>
      <c r="G31" s="31"/>
      <c r="H31" s="29" t="str">
        <f aca="false">IF(F31="","",F31*'Your Hourly Rate'!$C$28+G31)</f>
        <v/>
      </c>
      <c r="I31" s="29" t="str">
        <f aca="false">IF(OR(E31="",F31=""),"",E31-H31)</f>
        <v/>
      </c>
      <c r="J31" s="30" t="str">
        <f aca="false">IF(OR(E31="",E31=0,F31=""),"",I31/E31)</f>
        <v/>
      </c>
    </row>
    <row r="32" customFormat="false" ht="15" hidden="false" customHeight="false" outlineLevel="0" collapsed="false">
      <c r="B32" s="24"/>
      <c r="C32" s="24"/>
      <c r="D32" s="24"/>
      <c r="E32" s="31"/>
      <c r="F32" s="32"/>
      <c r="G32" s="31"/>
      <c r="H32" s="29" t="str">
        <f aca="false">IF(F32="","",F32*'Your Hourly Rate'!$C$28+G32)</f>
        <v/>
      </c>
      <c r="I32" s="29" t="str">
        <f aca="false">IF(OR(E32="",F32=""),"",E32-H32)</f>
        <v/>
      </c>
      <c r="J32" s="30" t="str">
        <f aca="false">IF(OR(E32="",E32=0,F32=""),"",I32/E32)</f>
        <v/>
      </c>
    </row>
    <row r="33" customFormat="false" ht="15" hidden="false" customHeight="false" outlineLevel="0" collapsed="false">
      <c r="B33" s="24"/>
      <c r="C33" s="24"/>
      <c r="D33" s="24"/>
      <c r="E33" s="31"/>
      <c r="F33" s="32"/>
      <c r="G33" s="31"/>
      <c r="H33" s="29" t="str">
        <f aca="false">IF(F33="","",F33*'Your Hourly Rate'!$C$28+G33)</f>
        <v/>
      </c>
      <c r="I33" s="29" t="str">
        <f aca="false">IF(OR(E33="",F33=""),"",E33-H33)</f>
        <v/>
      </c>
      <c r="J33" s="30" t="str">
        <f aca="false">IF(OR(E33="",E33=0,F33=""),"",I33/E33)</f>
        <v/>
      </c>
    </row>
    <row r="35" customFormat="false" ht="15" hidden="false" customHeight="false" outlineLevel="0" collapsed="false">
      <c r="D35" s="27" t="s">
        <v>135</v>
      </c>
      <c r="E35" s="10" t="n">
        <f aca="false">SUM(E4:E33)</f>
        <v>275</v>
      </c>
      <c r="H35" s="10" t="n">
        <f aca="false">SUM(H4:H33)</f>
        <v>277.843137254902</v>
      </c>
      <c r="I35" s="10" t="n">
        <f aca="false">SUM(I4:I33)</f>
        <v>-2.84313725490199</v>
      </c>
      <c r="J35" s="33" t="n">
        <f aca="false">IF(E35=0,"",I35/E35)</f>
        <v>-0.0103386809269163</v>
      </c>
    </row>
    <row r="37" customFormat="false" ht="15" hidden="false" customHeight="false" outlineLevel="0" collapsed="false">
      <c r="B37" s="2" t="s">
        <v>136</v>
      </c>
    </row>
    <row r="38" customFormat="false" ht="15" hidden="false" customHeight="false" outlineLevel="0" collapsed="false">
      <c r="B38" s="2" t="s">
        <v>137</v>
      </c>
    </row>
    <row r="40" customFormat="false" ht="15" hidden="false" customHeight="false" outlineLevel="0" collapsed="false">
      <c r="B40" s="5" t="s">
        <v>138</v>
      </c>
    </row>
  </sheetData>
  <mergeCells count="1">
    <mergeCell ref="A1:J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2026-07-25T19:20:44Z</dcterms:created>
  <dc:creator>openpyxl</dc:creator>
  <dc:description/>
  <dc:language>en-US</dc:language>
  <cp:lastModifiedBy/>
  <dcterms:modified xsi:type="dcterms:W3CDTF">2026-07-25T19:20:44Z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